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lgemein\Patienten\Herzgruppen\45000 Herzgruppengründungen\AA HG Gründungsunterlagen\AA Gründungsdokumente 2020\A Gründungsdokumente FR\USB-Stick F\Pour responsables\"/>
    </mc:Choice>
  </mc:AlternateContent>
  <xr:revisionPtr revIDLastSave="0" documentId="13_ncr:1_{F69A8559-B443-48DA-9B1B-E97D991D6FD1}" xr6:coauthVersionLast="47" xr6:coauthVersionMax="47" xr10:uidLastSave="{00000000-0000-0000-0000-000000000000}"/>
  <bookViews>
    <workbookView xWindow="28680" yWindow="-120" windowWidth="29040" windowHeight="15840" xr2:uid="{7F5CE94C-89B6-4D25-BBAA-F2301CE25FF3}"/>
  </bookViews>
  <sheets>
    <sheet name="Coûts annuels Groupe XY" sheetId="1" r:id="rId1"/>
  </sheets>
  <definedNames>
    <definedName name="_xlnm.Print_Area" localSheetId="0">'Coûts annuels Groupe XY'!$A$1:$D$50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6" i="1"/>
  <c r="C22" i="1"/>
  <c r="D22" i="1" s="1"/>
  <c r="C21" i="1"/>
  <c r="D21" i="1" s="1"/>
  <c r="C20" i="1"/>
  <c r="D20" i="1" s="1"/>
  <c r="C19" i="1"/>
  <c r="D19" i="1" s="1"/>
  <c r="D37" i="1"/>
  <c r="D7" i="1"/>
  <c r="D8" i="1"/>
  <c r="D9" i="1"/>
  <c r="D10" i="1"/>
  <c r="D11" i="1"/>
  <c r="D12" i="1"/>
  <c r="D13" i="1"/>
  <c r="D6" i="1"/>
  <c r="D14" i="1" l="1"/>
  <c r="D47" i="1"/>
  <c r="D23" i="1"/>
  <c r="D39" i="1" s="1"/>
  <c r="D49" i="1" l="1"/>
  <c r="D51" i="1" s="1"/>
  <c r="D1048573" i="1" s="1"/>
</calcChain>
</file>

<file path=xl/sharedStrings.xml><?xml version="1.0" encoding="utf-8"?>
<sst xmlns="http://schemas.openxmlformats.org/spreadsheetml/2006/main" count="43" uniqueCount="43">
  <si>
    <t>Les cellules rouges et tous les textes peuvent être modifiés</t>
  </si>
  <si>
    <t>Temps de travail</t>
  </si>
  <si>
    <t>min/semaine:</t>
  </si>
  <si>
    <t>heures/an</t>
  </si>
  <si>
    <t>Coûts par an en CHF pour un tarif horaire de:</t>
  </si>
  <si>
    <t>Temps de travail administratif</t>
  </si>
  <si>
    <t>Correspondance nouveaux membres</t>
  </si>
  <si>
    <t>Correspondance cardiologues</t>
  </si>
  <si>
    <t>Correspondances locaux locatifs</t>
  </si>
  <si>
    <t>Désistements de participants aux leçons (sms, tél., répondeur)</t>
  </si>
  <si>
    <t>Planification des leçons (quels contenus, quand, dans quelle salle, etc.) et établissement d’une liste pour les participants</t>
  </si>
  <si>
    <t>Établissement de la liste de présence (4 fois/an)</t>
  </si>
  <si>
    <t>Établissement des factures et comptabilité des paiements reçus</t>
  </si>
  <si>
    <t>Établissement des attestations de fréquentation</t>
  </si>
  <si>
    <t>Total des coûts administratifs</t>
  </si>
  <si>
    <t>Nombre de semaines:</t>
  </si>
  <si>
    <t>Temps de travail entraînement</t>
  </si>
  <si>
    <t>en min</t>
  </si>
  <si>
    <t>en h</t>
  </si>
  <si>
    <t>Préparation (p. ex. 30 min/semaine)</t>
  </si>
  <si>
    <t>Trajet vers le lieu de l’entraînement (p. ex. 20 min/semaine)</t>
  </si>
  <si>
    <t>Leçon (p. ex. 4 fois 60 min/semaine)</t>
  </si>
  <si>
    <t>Pause entre 2 groupes (p. ex. en moyenne 20 min/semaine)</t>
  </si>
  <si>
    <t>Total des coûts pour l’entraînement</t>
  </si>
  <si>
    <r>
      <rPr>
        <b/>
        <i/>
        <sz val="18"/>
        <color theme="1"/>
        <rFont val="Arial"/>
        <family val="2"/>
      </rPr>
      <t xml:space="preserve">Matériel, loyer &amp; autres frais
</t>
    </r>
    <r>
      <rPr>
        <b/>
        <i/>
        <sz val="12"/>
        <color theme="1"/>
        <rFont val="Arial"/>
        <family val="2"/>
      </rPr>
      <t>(coûts par an en moyenne sur 5 ans)</t>
    </r>
  </si>
  <si>
    <t>Matériel d’entraînement (haltères, tapis, ballons, musique,...)</t>
  </si>
  <si>
    <t>Défibrillateur, électrodes de rechange, etc.</t>
  </si>
  <si>
    <t>Loyer</t>
  </si>
  <si>
    <t>Transport (entretien vélo 1 fois/an)</t>
  </si>
  <si>
    <t xml:space="preserve">Honoraires pour remplaçant-e </t>
  </si>
  <si>
    <t>Logiciels</t>
  </si>
  <si>
    <t>Matériel de bureau</t>
  </si>
  <si>
    <t>Comptabilité (externe)</t>
  </si>
  <si>
    <t>Total matériel, loyer &amp; autres frais</t>
  </si>
  <si>
    <t>Total des coûts par an</t>
  </si>
  <si>
    <t>Calcul des cotisations des membres</t>
  </si>
  <si>
    <t>Nombre de membres cotisants par cours d’activité physique</t>
  </si>
  <si>
    <t>Nombre d’heures de cours par semaine (en heures)</t>
  </si>
  <si>
    <t>Nombre de semaines de cours</t>
  </si>
  <si>
    <t>Total des heures de participation par an</t>
  </si>
  <si>
    <t>Coûts par heure de participation en CHF</t>
  </si>
  <si>
    <r>
      <rPr>
        <b/>
        <sz val="18"/>
        <color theme="0"/>
        <rFont val="Arial"/>
        <family val="2"/>
      </rPr>
      <t xml:space="preserve">Coûts annuels par participant en CHF </t>
    </r>
    <r>
      <rPr>
        <b/>
        <sz val="12"/>
        <color theme="0"/>
        <rFont val="Arial"/>
        <family val="2"/>
      </rPr>
      <t>(base 1 h/semaine)</t>
    </r>
  </si>
  <si>
    <t>COÛTS ANNUELS GROUPE CARDIO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</si>
</sst>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CHF&quot;\ #,##0.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D0DC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17" fillId="2" borderId="6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4" fontId="21" fillId="4" borderId="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4" fontId="17" fillId="2" borderId="36" xfId="0" applyNumberFormat="1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4" fontId="6" fillId="2" borderId="39" xfId="0" applyNumberFormat="1" applyFont="1" applyFill="1" applyBorder="1" applyAlignment="1">
      <alignment horizontal="right" vertical="center" wrapText="1"/>
    </xf>
    <xf numFmtId="4" fontId="15" fillId="2" borderId="41" xfId="0" applyNumberFormat="1" applyFont="1" applyFill="1" applyBorder="1" applyAlignment="1">
      <alignment horizontal="right" vertical="center" wrapText="1"/>
    </xf>
    <xf numFmtId="4" fontId="6" fillId="2" borderId="42" xfId="0" applyNumberFormat="1" applyFont="1" applyFill="1" applyBorder="1" applyAlignment="1">
      <alignment horizontal="right" vertical="center" wrapText="1"/>
    </xf>
    <xf numFmtId="0" fontId="16" fillId="2" borderId="29" xfId="0" applyFont="1" applyFill="1" applyBorder="1" applyAlignment="1">
      <alignment vertical="center" wrapText="1"/>
    </xf>
    <xf numFmtId="4" fontId="2" fillId="2" borderId="3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23" xfId="0" applyFont="1" applyFill="1" applyBorder="1" applyAlignment="1" applyProtection="1">
      <alignment horizontal="center" vertical="center" wrapText="1"/>
      <protection locked="0"/>
    </xf>
    <xf numFmtId="4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" xfId="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5AAF-B23A-40B8-B4D9-6C7BA98E377B}">
  <sheetPr>
    <pageSetUpPr fitToPage="1"/>
  </sheetPr>
  <dimension ref="A1:D1048573"/>
  <sheetViews>
    <sheetView tabSelected="1" zoomScale="85" zoomScaleNormal="85" workbookViewId="0">
      <selection activeCell="H9" sqref="H9"/>
    </sheetView>
  </sheetViews>
  <sheetFormatPr baseColWidth="10" defaultColWidth="11.42578125" defaultRowHeight="15" x14ac:dyDescent="0.25"/>
  <cols>
    <col min="1" max="1" width="87.28515625" style="2" customWidth="1"/>
    <col min="2" max="2" width="13.28515625" style="2" customWidth="1"/>
    <col min="3" max="3" width="11.7109375" style="2" customWidth="1"/>
    <col min="4" max="4" width="30.85546875" style="2" customWidth="1"/>
    <col min="5" max="16384" width="11.42578125" style="2"/>
  </cols>
  <sheetData>
    <row r="1" spans="1:4" s="1" customFormat="1" ht="28.5" x14ac:dyDescent="0.25">
      <c r="A1" s="1" t="s">
        <v>42</v>
      </c>
    </row>
    <row r="2" spans="1:4" ht="15.75" thickBot="1" x14ac:dyDescent="0.3">
      <c r="A2" s="35" t="s">
        <v>0</v>
      </c>
      <c r="B2" s="35"/>
    </row>
    <row r="3" spans="1:4" ht="32.25" thickBot="1" x14ac:dyDescent="0.3">
      <c r="A3" s="47" t="s">
        <v>1</v>
      </c>
      <c r="B3" s="49" t="s">
        <v>2</v>
      </c>
      <c r="C3" s="28" t="s">
        <v>3</v>
      </c>
      <c r="D3" s="11" t="s">
        <v>4</v>
      </c>
    </row>
    <row r="4" spans="1:4" ht="24" thickBot="1" x14ac:dyDescent="0.3">
      <c r="A4" s="24"/>
      <c r="B4" s="24"/>
      <c r="C4" s="29"/>
      <c r="D4" s="62">
        <v>100</v>
      </c>
    </row>
    <row r="5" spans="1:4" ht="20.25" x14ac:dyDescent="0.25">
      <c r="A5" s="81" t="s">
        <v>5</v>
      </c>
      <c r="B5" s="82"/>
      <c r="C5" s="82"/>
      <c r="D5" s="83"/>
    </row>
    <row r="6" spans="1:4" x14ac:dyDescent="0.25">
      <c r="A6" s="70" t="s">
        <v>6</v>
      </c>
      <c r="B6" s="31"/>
      <c r="C6" s="63">
        <v>1.5</v>
      </c>
      <c r="D6" s="12">
        <f t="shared" ref="D6:D13" si="0">$D$4*C6</f>
        <v>150</v>
      </c>
    </row>
    <row r="7" spans="1:4" x14ac:dyDescent="0.25">
      <c r="A7" s="70" t="s">
        <v>7</v>
      </c>
      <c r="B7" s="31"/>
      <c r="C7" s="63">
        <v>1</v>
      </c>
      <c r="D7" s="12">
        <f t="shared" si="0"/>
        <v>100</v>
      </c>
    </row>
    <row r="8" spans="1:4" x14ac:dyDescent="0.25">
      <c r="A8" s="70" t="s">
        <v>8</v>
      </c>
      <c r="B8" s="31"/>
      <c r="C8" s="63">
        <v>0.5</v>
      </c>
      <c r="D8" s="12">
        <f t="shared" si="0"/>
        <v>50</v>
      </c>
    </row>
    <row r="9" spans="1:4" x14ac:dyDescent="0.25">
      <c r="A9" s="70" t="s">
        <v>9</v>
      </c>
      <c r="B9" s="31"/>
      <c r="C9" s="63">
        <v>2</v>
      </c>
      <c r="D9" s="12">
        <f t="shared" si="0"/>
        <v>200</v>
      </c>
    </row>
    <row r="10" spans="1:4" ht="30" x14ac:dyDescent="0.25">
      <c r="A10" s="70" t="s">
        <v>10</v>
      </c>
      <c r="B10" s="31"/>
      <c r="C10" s="63">
        <v>1.3</v>
      </c>
      <c r="D10" s="12">
        <f t="shared" si="0"/>
        <v>130</v>
      </c>
    </row>
    <row r="11" spans="1:4" x14ac:dyDescent="0.25">
      <c r="A11" s="70" t="s">
        <v>11</v>
      </c>
      <c r="B11" s="31"/>
      <c r="C11" s="63">
        <v>1</v>
      </c>
      <c r="D11" s="12">
        <f t="shared" si="0"/>
        <v>100</v>
      </c>
    </row>
    <row r="12" spans="1:4" x14ac:dyDescent="0.25">
      <c r="A12" s="70" t="s">
        <v>12</v>
      </c>
      <c r="B12" s="38"/>
      <c r="C12" s="64">
        <v>1.5</v>
      </c>
      <c r="D12" s="13">
        <f t="shared" si="0"/>
        <v>150</v>
      </c>
    </row>
    <row r="13" spans="1:4" x14ac:dyDescent="0.25">
      <c r="A13" s="70" t="s">
        <v>13</v>
      </c>
      <c r="B13" s="31"/>
      <c r="C13" s="63">
        <v>1</v>
      </c>
      <c r="D13" s="12">
        <f t="shared" si="0"/>
        <v>100</v>
      </c>
    </row>
    <row r="14" spans="1:4" s="3" customFormat="1" ht="19.5" thickBot="1" x14ac:dyDescent="0.3">
      <c r="A14" s="25" t="s">
        <v>14</v>
      </c>
      <c r="B14" s="26"/>
      <c r="C14" s="26"/>
      <c r="D14" s="27">
        <f>SUM(D6:D13)</f>
        <v>980</v>
      </c>
    </row>
    <row r="15" spans="1:4" ht="20.25" x14ac:dyDescent="0.25">
      <c r="A15" s="84"/>
      <c r="B15" s="84"/>
      <c r="C15" s="84"/>
      <c r="D15" s="50" t="s">
        <v>15</v>
      </c>
    </row>
    <row r="16" spans="1:4" ht="21" thickBot="1" x14ac:dyDescent="0.3">
      <c r="A16" s="36"/>
      <c r="B16" s="46"/>
      <c r="C16" s="37"/>
      <c r="D16" s="65">
        <v>43</v>
      </c>
    </row>
    <row r="17" spans="1:4" ht="20.25" x14ac:dyDescent="0.25">
      <c r="A17" s="85" t="s">
        <v>16</v>
      </c>
      <c r="B17" s="86"/>
      <c r="C17" s="86"/>
      <c r="D17" s="51"/>
    </row>
    <row r="18" spans="1:4" x14ac:dyDescent="0.25">
      <c r="A18" s="52"/>
      <c r="B18" s="45" t="s">
        <v>17</v>
      </c>
      <c r="C18" s="45" t="s">
        <v>18</v>
      </c>
      <c r="D18" s="53"/>
    </row>
    <row r="19" spans="1:4" x14ac:dyDescent="0.25">
      <c r="A19" s="71" t="s">
        <v>19</v>
      </c>
      <c r="B19" s="66">
        <v>30</v>
      </c>
      <c r="C19" s="45">
        <f>B19/60*$D$16</f>
        <v>21.5</v>
      </c>
      <c r="D19" s="53">
        <f>$D$4*C19</f>
        <v>2150</v>
      </c>
    </row>
    <row r="20" spans="1:4" x14ac:dyDescent="0.25">
      <c r="A20" s="71" t="s">
        <v>20</v>
      </c>
      <c r="B20" s="66">
        <v>20</v>
      </c>
      <c r="C20" s="45">
        <f>B20/60*$D$16</f>
        <v>14.333333333333332</v>
      </c>
      <c r="D20" s="53">
        <f>MROUND($D$4*C20,0.05)</f>
        <v>1433.3500000000001</v>
      </c>
    </row>
    <row r="21" spans="1:4" x14ac:dyDescent="0.25">
      <c r="A21" s="71" t="s">
        <v>21</v>
      </c>
      <c r="B21" s="66">
        <v>240</v>
      </c>
      <c r="C21" s="45">
        <f>B21/60*$D$16</f>
        <v>172</v>
      </c>
      <c r="D21" s="53">
        <f t="shared" ref="D21:D22" si="1">MROUND($D$4*C21,0.05)</f>
        <v>17200</v>
      </c>
    </row>
    <row r="22" spans="1:4" x14ac:dyDescent="0.25">
      <c r="A22" s="71" t="s">
        <v>22</v>
      </c>
      <c r="B22" s="66">
        <v>20</v>
      </c>
      <c r="C22" s="45">
        <f>B22/60*$D$16</f>
        <v>14.333333333333332</v>
      </c>
      <c r="D22" s="53">
        <f t="shared" si="1"/>
        <v>1433.3500000000001</v>
      </c>
    </row>
    <row r="23" spans="1:4" s="3" customFormat="1" ht="19.5" thickBot="1" x14ac:dyDescent="0.3">
      <c r="A23" s="54" t="s">
        <v>23</v>
      </c>
      <c r="B23" s="55"/>
      <c r="C23" s="55"/>
      <c r="D23" s="56">
        <f>SUM(D19:D22)</f>
        <v>22216.699999999997</v>
      </c>
    </row>
    <row r="24" spans="1:4" ht="15.75" thickBot="1" x14ac:dyDescent="0.3">
      <c r="A24" s="4"/>
      <c r="B24" s="4"/>
      <c r="C24" s="4"/>
      <c r="D24" s="5"/>
    </row>
    <row r="25" spans="1:4" ht="38.25" customHeight="1" thickBot="1" x14ac:dyDescent="0.3">
      <c r="A25" s="78" t="s">
        <v>24</v>
      </c>
      <c r="B25" s="79"/>
      <c r="C25" s="79"/>
      <c r="D25" s="80"/>
    </row>
    <row r="26" spans="1:4" ht="15.75" thickBot="1" x14ac:dyDescent="0.3">
      <c r="A26" s="22"/>
      <c r="B26" s="22"/>
      <c r="C26" s="22"/>
      <c r="D26" s="23"/>
    </row>
    <row r="27" spans="1:4" x14ac:dyDescent="0.25">
      <c r="A27" s="72" t="s">
        <v>25</v>
      </c>
      <c r="B27" s="39"/>
      <c r="C27" s="30"/>
      <c r="D27" s="67">
        <v>150</v>
      </c>
    </row>
    <row r="28" spans="1:4" x14ac:dyDescent="0.25">
      <c r="A28" s="70" t="s">
        <v>26</v>
      </c>
      <c r="B28" s="40"/>
      <c r="C28" s="31"/>
      <c r="D28" s="68">
        <v>560</v>
      </c>
    </row>
    <row r="29" spans="1:4" x14ac:dyDescent="0.25">
      <c r="A29" s="75"/>
      <c r="B29" s="40"/>
      <c r="C29" s="40"/>
      <c r="D29" s="57"/>
    </row>
    <row r="30" spans="1:4" x14ac:dyDescent="0.25">
      <c r="A30" s="70" t="s">
        <v>27</v>
      </c>
      <c r="B30" s="40"/>
      <c r="C30" s="31"/>
      <c r="D30" s="68">
        <v>2000</v>
      </c>
    </row>
    <row r="31" spans="1:4" x14ac:dyDescent="0.25">
      <c r="A31" s="70" t="s">
        <v>28</v>
      </c>
      <c r="B31" s="40"/>
      <c r="C31" s="31"/>
      <c r="D31" s="68">
        <v>180</v>
      </c>
    </row>
    <row r="32" spans="1:4" x14ac:dyDescent="0.25">
      <c r="A32" s="70" t="s">
        <v>29</v>
      </c>
      <c r="B32" s="40"/>
      <c r="C32" s="31"/>
      <c r="D32" s="68">
        <v>300</v>
      </c>
    </row>
    <row r="33" spans="1:4" x14ac:dyDescent="0.25">
      <c r="A33" s="75"/>
      <c r="B33" s="40"/>
      <c r="C33" s="40"/>
      <c r="D33" s="57"/>
    </row>
    <row r="34" spans="1:4" x14ac:dyDescent="0.25">
      <c r="A34" s="70" t="s">
        <v>30</v>
      </c>
      <c r="B34" s="40"/>
      <c r="C34" s="31"/>
      <c r="D34" s="68">
        <v>90</v>
      </c>
    </row>
    <row r="35" spans="1:4" x14ac:dyDescent="0.25">
      <c r="A35" s="70" t="s">
        <v>31</v>
      </c>
      <c r="B35" s="40"/>
      <c r="C35" s="31"/>
      <c r="D35" s="68">
        <v>100</v>
      </c>
    </row>
    <row r="36" spans="1:4" x14ac:dyDescent="0.25">
      <c r="A36" s="70" t="s">
        <v>32</v>
      </c>
      <c r="B36" s="40"/>
      <c r="C36" s="31"/>
      <c r="D36" s="68">
        <v>120</v>
      </c>
    </row>
    <row r="37" spans="1:4" s="6" customFormat="1" ht="19.5" thickBot="1" x14ac:dyDescent="0.3">
      <c r="A37" s="17" t="s">
        <v>33</v>
      </c>
      <c r="B37" s="41"/>
      <c r="C37" s="59"/>
      <c r="D37" s="58">
        <f>SUM(D27:D36)</f>
        <v>3500</v>
      </c>
    </row>
    <row r="38" spans="1:4" ht="15.75" thickBot="1" x14ac:dyDescent="0.3">
      <c r="A38" s="7"/>
      <c r="B38" s="7"/>
      <c r="D38" s="15"/>
    </row>
    <row r="39" spans="1:4" ht="24" thickBot="1" x14ac:dyDescent="0.3">
      <c r="A39" s="8" t="s">
        <v>34</v>
      </c>
      <c r="B39" s="42"/>
      <c r="C39" s="9"/>
      <c r="D39" s="16">
        <f>D14+D23+D37</f>
        <v>26696.699999999997</v>
      </c>
    </row>
    <row r="40" spans="1:4" x14ac:dyDescent="0.25">
      <c r="D40" s="15"/>
    </row>
    <row r="41" spans="1:4" ht="15.75" thickBot="1" x14ac:dyDescent="0.3">
      <c r="D41" s="15"/>
    </row>
    <row r="42" spans="1:4" ht="24" thickBot="1" x14ac:dyDescent="0.3">
      <c r="A42" s="78" t="s">
        <v>35</v>
      </c>
      <c r="B42" s="79"/>
      <c r="C42" s="79"/>
      <c r="D42" s="80"/>
    </row>
    <row r="43" spans="1:4" ht="15.75" thickBot="1" x14ac:dyDescent="0.3">
      <c r="A43" s="18"/>
      <c r="B43" s="18"/>
      <c r="C43" s="9"/>
      <c r="D43" s="19"/>
    </row>
    <row r="44" spans="1:4" x14ac:dyDescent="0.25">
      <c r="A44" s="73" t="s">
        <v>36</v>
      </c>
      <c r="B44" s="43"/>
      <c r="C44" s="32"/>
      <c r="D44" s="69">
        <v>30</v>
      </c>
    </row>
    <row r="45" spans="1:4" x14ac:dyDescent="0.25">
      <c r="A45" s="74" t="s">
        <v>37</v>
      </c>
      <c r="B45" s="44"/>
      <c r="C45" s="33"/>
      <c r="D45" s="61">
        <f>B21/60</f>
        <v>4</v>
      </c>
    </row>
    <row r="46" spans="1:4" x14ac:dyDescent="0.25">
      <c r="A46" s="74" t="s">
        <v>38</v>
      </c>
      <c r="B46" s="44"/>
      <c r="C46" s="33"/>
      <c r="D46" s="60">
        <f>D16</f>
        <v>43</v>
      </c>
    </row>
    <row r="47" spans="1:4" s="10" customFormat="1" ht="18.75" thickBot="1" x14ac:dyDescent="0.3">
      <c r="A47" s="17" t="s">
        <v>39</v>
      </c>
      <c r="B47" s="41"/>
      <c r="C47" s="34"/>
      <c r="D47" s="14">
        <f>D44*D45*D46</f>
        <v>5160</v>
      </c>
    </row>
    <row r="48" spans="1:4" ht="15.75" thickBot="1" x14ac:dyDescent="0.3">
      <c r="A48" s="20"/>
      <c r="B48" s="20"/>
      <c r="C48" s="9"/>
      <c r="D48" s="21"/>
    </row>
    <row r="49" spans="1:4" ht="24" thickBot="1" x14ac:dyDescent="0.3">
      <c r="A49" s="76" t="s">
        <v>40</v>
      </c>
      <c r="B49" s="77"/>
      <c r="C49" s="77"/>
      <c r="D49" s="48">
        <f>MROUND(D39/D47,0.05)</f>
        <v>5.15</v>
      </c>
    </row>
    <row r="50" spans="1:4" ht="15.75" thickBot="1" x14ac:dyDescent="0.3"/>
    <row r="51" spans="1:4" ht="24" thickBot="1" x14ac:dyDescent="0.3">
      <c r="A51" s="76" t="s">
        <v>41</v>
      </c>
      <c r="B51" s="77"/>
      <c r="C51" s="77"/>
      <c r="D51" s="48">
        <f>D49*D46</f>
        <v>221.45000000000002</v>
      </c>
    </row>
    <row r="1048573" spans="4:4" x14ac:dyDescent="0.25">
      <c r="D1048573" s="2">
        <f>SUM(D25:D1048572)</f>
        <v>39160.299999999996</v>
      </c>
    </row>
  </sheetData>
  <sheetProtection selectLockedCells="1"/>
  <mergeCells count="7">
    <mergeCell ref="A51:C51"/>
    <mergeCell ref="A25:D25"/>
    <mergeCell ref="A49:C49"/>
    <mergeCell ref="A42:D42"/>
    <mergeCell ref="A5:D5"/>
    <mergeCell ref="A15:C15"/>
    <mergeCell ref="A17:C1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Coûts annuels Groupe XY</vt:lpstr>
      <vt:lpstr>'Coûts annuels Groupe XY'!Druckbereich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Di Francesco</dc:creator>
  <cp:lastModifiedBy>Sandra Fuhrer</cp:lastModifiedBy>
  <cp:lastPrinted>2019-03-12T15:31:03Z</cp:lastPrinted>
  <dcterms:created xsi:type="dcterms:W3CDTF">2019-03-05T18:24:52Z</dcterms:created>
  <dcterms:modified xsi:type="dcterms:W3CDTF">2021-10-21T07:53:26Z</dcterms:modified>
</cp:coreProperties>
</file>